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35" windowWidth="27720" windowHeight="11220" firstSheet="1" activeTab="1"/>
  </bookViews>
  <sheets>
    <sheet name="FAME Persistence2" sheetId="12" state="veryHidden" r:id="rId1"/>
    <sheet name="תרשים1" sheetId="5" r:id="rId2"/>
    <sheet name="גיליון1" sheetId="1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10" i="1" l="1"/>
  <c r="K10" i="1"/>
  <c r="H14" i="1"/>
  <c r="I10" i="1"/>
  <c r="F10" i="1"/>
  <c r="J14" i="1"/>
  <c r="C14" i="1"/>
  <c r="H10" i="1"/>
  <c r="M10" i="1"/>
  <c r="G14" i="1"/>
  <c r="A10" i="1"/>
  <c r="F14" i="1"/>
  <c r="D10" i="1"/>
  <c r="E14" i="1"/>
  <c r="J10" i="1"/>
  <c r="C10" i="1"/>
  <c r="L10" i="1"/>
  <c r="E10" i="1"/>
  <c r="I14" i="1"/>
  <c r="B14" i="1"/>
  <c r="G10" i="1"/>
  <c r="K14" i="1"/>
  <c r="D14" i="1"/>
  <c r="C13" i="1" l="1"/>
  <c r="B13" i="1"/>
  <c r="E13" i="1" l="1"/>
  <c r="F13" i="1"/>
  <c r="G13" i="1"/>
  <c r="H13" i="1"/>
  <c r="I13" i="1"/>
  <c r="J13" i="1"/>
  <c r="K13" i="1"/>
  <c r="D13" i="1"/>
  <c r="E19" i="1" l="1"/>
  <c r="I19" i="1"/>
  <c r="K19" i="1"/>
  <c r="F19" i="1"/>
  <c r="H19" i="1"/>
  <c r="J19" i="1"/>
  <c r="G19" i="1"/>
  <c r="D19" i="1"/>
  <c r="G17" i="1" l="1"/>
  <c r="K17" i="1"/>
  <c r="K20" i="1" s="1"/>
  <c r="J17" i="1"/>
  <c r="J20" i="1" s="1"/>
  <c r="D17" i="1"/>
  <c r="D20" i="1" s="1"/>
  <c r="H17" i="1"/>
  <c r="H20" i="1" s="1"/>
  <c r="F17" i="1"/>
  <c r="E17" i="1"/>
  <c r="I17" i="1"/>
  <c r="D30" i="1"/>
  <c r="D29" i="1" l="1"/>
  <c r="D31" i="1" s="1"/>
  <c r="G20" i="1"/>
  <c r="F20" i="1"/>
  <c r="E20" i="1"/>
  <c r="I20" i="1"/>
</calcChain>
</file>

<file path=xl/sharedStrings.xml><?xml version="1.0" encoding="utf-8"?>
<sst xmlns="http://schemas.openxmlformats.org/spreadsheetml/2006/main" count="289" uniqueCount="95">
  <si>
    <t>שם הסדרה</t>
  </si>
  <si>
    <t>יחידות</t>
  </si>
  <si>
    <t>מקורי/עונתיות</t>
  </si>
  <si>
    <t>תדירות</t>
  </si>
  <si>
    <t>פעולה</t>
  </si>
  <si>
    <t>מקור הנתונים</t>
  </si>
  <si>
    <t>בסיס מחירים</t>
  </si>
  <si>
    <t>תיעוד</t>
  </si>
  <si>
    <t>FAMEDATE</t>
  </si>
  <si>
    <t>תמ"ג לפי ענף - חקלאות, ייעור ודייג - במחירי בסיס</t>
  </si>
  <si>
    <t>אחוזים</t>
  </si>
  <si>
    <t>מקורי</t>
  </si>
  <si>
    <t>שנתית</t>
  </si>
  <si>
    <t>ללא</t>
  </si>
  <si>
    <t>למ"ס</t>
  </si>
  <si>
    <t>מחירים קבועים של 2010</t>
  </si>
  <si>
    <t>2011 סיווג ענפי כלכלה</t>
  </si>
  <si>
    <t>cls11.GDP_A.A_FC</t>
  </si>
  <si>
    <t>תמ"ג לפי ענף - תעשייה, כרייה וחציבה ללא יהלומים - במחירי בסיס</t>
  </si>
  <si>
    <t>מיליוני ש"ח</t>
  </si>
  <si>
    <t>cls11.GDP_B_C_@34.A_FC</t>
  </si>
  <si>
    <t>תמ"ג לפי ענף - אספקת חשמל ומים, שירותי ביוב וטיפול בפסולת - במחירי בסיס</t>
  </si>
  <si>
    <t>cls11.GDP_D_E.A_FC</t>
  </si>
  <si>
    <t>תמ"ג לפי ענף - בינוי - במחירי בסיס</t>
  </si>
  <si>
    <t>cls11.GDP_F.A_FC</t>
  </si>
  <si>
    <t>תמ"ג לפי ענף - מסחר סיטוני וקמעוני; תיקון כלי רכב מנועיים; שירותי אירוח ואוכל - במחירי בסיס</t>
  </si>
  <si>
    <t>cls11.GDP_G_I.A_FC</t>
  </si>
  <si>
    <t>תמ"ג לפי ענף - שירותי תחבורה, אחסנה, דואר ובלדרות - במחירי בסיס</t>
  </si>
  <si>
    <t>cls11.GDP_H.A_FC</t>
  </si>
  <si>
    <t>תמ"ג לפי ענף - מידע ותקשורת - במחירי בסיס</t>
  </si>
  <si>
    <t>cls11.GDP_J.A_FC</t>
  </si>
  <si>
    <t>תמ"ג לפי ענף - שירותים פיננסיים ושירותי ביטוח; פעילויות בנדל"ן; שירותים מקצועיים, מדעיים וטכניים; שירותי ניהול ותמיכה - במחירי בסיס</t>
  </si>
  <si>
    <t>cls11.GDP_K_L_M_N.A_FC</t>
  </si>
  <si>
    <t>תמ"ג לפי ענף - אומנות, בידור ופנאי; שירותים אחרים - במחירי בסיס</t>
  </si>
  <si>
    <t>cls11.GDP_R_S.A_FC</t>
  </si>
  <si>
    <t>תמ"ג לפי ענף - שירותי דיור - במחירי בסיס</t>
  </si>
  <si>
    <t>GDP_HOUS.A_FC</t>
  </si>
  <si>
    <t>תעשייה</t>
  </si>
  <si>
    <t>חשמל ומים</t>
  </si>
  <si>
    <t>בניה</t>
  </si>
  <si>
    <t>מסחר</t>
  </si>
  <si>
    <t>שעות</t>
  </si>
  <si>
    <t>חקלאות</t>
  </si>
  <si>
    <t>גיליון1</t>
  </si>
  <si>
    <t>$A$10</t>
  </si>
  <si>
    <t>A1:A2</t>
  </si>
  <si>
    <t>2015</t>
  </si>
  <si>
    <t>2016</t>
  </si>
  <si>
    <t>a</t>
  </si>
  <si>
    <t>$B$10</t>
  </si>
  <si>
    <t>$C$10</t>
  </si>
  <si>
    <t>$D$10</t>
  </si>
  <si>
    <t>$E$10</t>
  </si>
  <si>
    <t>$F$10</t>
  </si>
  <si>
    <t>$G$10</t>
  </si>
  <si>
    <t>$H$10</t>
  </si>
  <si>
    <t>$I$10</t>
  </si>
  <si>
    <t>$J$10</t>
  </si>
  <si>
    <t>$K$10</t>
  </si>
  <si>
    <t>Cls11.na.wt_a.q+Cls11.Na.wt_frn_l_a.q+Cls11.Na.wt_ter_a.q</t>
  </si>
  <si>
    <t>Cls11.na.wt_b_c_@34.q+Cls11.na.wt_frn_l_b_c_@34.q+Cls11.na.wt_ter_b_c_@34.q</t>
  </si>
  <si>
    <t>Cls11.na.wt_d_e.q</t>
  </si>
  <si>
    <t>Cls11.na.wt_f.q+Cls11.na.wt_frn_l_f.q+Cls11.na.wt_frn_el_f.q+Cls11.na.wt_ter_f.q</t>
  </si>
  <si>
    <t>Cls11.na.wt_h.q+Cls11.na.wt_ter_h.q</t>
  </si>
  <si>
    <t>Cls11.na.wt_j.q</t>
  </si>
  <si>
    <t>Cls11.na.wt_g.q+Cls11.na.wt_frn_el_g.q+Cls11.na.wt_ter_g.q+Cls11.na.wt_i.q+Cls11.na.wt_frn_l_i.q+Cls11.na.wt_frn_el_i.q+Cls11.na.wt_ter_i.q</t>
  </si>
  <si>
    <t>Cls11.na.wt_k.q+Cls11.na.wt_l_m_n.q+Cls11.na.wt_frn_l_l_m_n.q+Cls11.na.wt_frn_el_n.q+Cls11.na.wt_ter_n.q</t>
  </si>
  <si>
    <t>תחבורה</t>
  </si>
  <si>
    <t>תקשורת</t>
  </si>
  <si>
    <t>שירותים (כולל פינסיים, מו"פ)</t>
  </si>
  <si>
    <t>$C$14</t>
  </si>
  <si>
    <t>A1</t>
  </si>
  <si>
    <t>convert(Cls11.na.wt_b_c_@34.q+Cls11.na.wt_frn_l_b_c_@34.q+Cls11.na.wt_ter_b_c_@34.q,a,DISC,ave,*,ON)</t>
  </si>
  <si>
    <t>$D$14</t>
  </si>
  <si>
    <t>convert(Cls11.na.wt_d_e.q,a,DISC,ave,*,ON)</t>
  </si>
  <si>
    <t>$E$14</t>
  </si>
  <si>
    <t>convert(Cls11.na.wt_f.q+Cls11.na.wt_frn_l_f.q+Cls11.na.wt_frn_el_f.q+Cls11.na.wt_ter_f.q,a,DISC,ave,*,ON)</t>
  </si>
  <si>
    <t>$F$14</t>
  </si>
  <si>
    <t>convert(Cls11.na.wt_g.q+Cls11.na.wt_frn_el_g.q+Cls11.na.wt_ter_g.q+Cls11.na.wt_i.q+Cls11.na.wt_frn_l_i.q+Cls11.na.wt_frn_el_i.q+Cls11.na.wt_ter_i.q,a,DISC,ave,*,ON)</t>
  </si>
  <si>
    <t>$G$14</t>
  </si>
  <si>
    <t>convert(Cls11.na.wt_h.q+Cls11.na.wt_ter_h.q,a,DISC,ave,*,ON)</t>
  </si>
  <si>
    <t>$H$14</t>
  </si>
  <si>
    <t>convert(Cls11.na.wt_j.q,a,DISC,ave,*,ON)</t>
  </si>
  <si>
    <t>$I$14</t>
  </si>
  <si>
    <t>convert(Cls11.na.wt_k.q+Cls11.na.wt_l_m_n.q+Cls11.na.wt_frn_l_l_m_n.q+Cls11.na.wt_frn_el_n.q+Cls11.na.wt_ter_n.q,a,DISC,ave,*,ON)</t>
  </si>
  <si>
    <t>$B$14</t>
  </si>
  <si>
    <t>convert(Cls11.na.wt_a.q+Cls11.Na.wt_frn_l_a.q+Cls11.Na.wt_ter_a.q,a,DISC,ave,*,ON)</t>
  </si>
  <si>
    <t>שירותים*</t>
  </si>
  <si>
    <t>$J$14</t>
  </si>
  <si>
    <t>$K$14</t>
  </si>
  <si>
    <t>$M$10</t>
  </si>
  <si>
    <t>$L$10</t>
  </si>
  <si>
    <t>GDP.A_FC</t>
  </si>
  <si>
    <t>na.wt.q</t>
  </si>
  <si>
    <t>convert(na.wt.q,a,DISC,ave,*,ON)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</si>
</sst>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quotePrefix="1"/>
    <xf numFmtId="14" fontId="0" fillId="0" borderId="0" xfId="0" applyNumberFormat="1"/>
    <xf numFmtId="22" fontId="0" fillId="0" borderId="0" xfId="0" applyNumberFormat="1"/>
    <xf numFmtId="164" fontId="3" fillId="0" borderId="0" xfId="2" applyNumberFormat="1" applyAlignment="1">
      <alignment horizontal="center"/>
    </xf>
    <xf numFmtId="9" fontId="0" fillId="0" borderId="0" xfId="1" applyFont="1" applyAlignment="1">
      <alignment horizontal="center"/>
    </xf>
  </cellXfs>
  <cellStyles count="3">
    <cellStyle name="Normal" xfId="0" builtinId="0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>
                <a:latin typeface="David" panose="020E0502060401010101" pitchFamily="34" charset="-79"/>
                <a:cs typeface="David" panose="020E0502060401010101" pitchFamily="34" charset="-79"/>
              </a:rPr>
              <a:t>איור</a:t>
            </a:r>
            <a:r>
              <a:rPr lang="he-IL" baseline="0">
                <a:latin typeface="David" panose="020E0502060401010101" pitchFamily="34" charset="-79"/>
                <a:cs typeface="David" panose="020E0502060401010101" pitchFamily="34" charset="-79"/>
              </a:rPr>
              <a:t> 1: התוצר לשעת עבודה לפי ענפים ראשיים, 2015</a:t>
            </a:r>
            <a:endParaRPr lang="he-IL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/>
      <c:overlay val="1"/>
    </c:title>
    <c:autoTitleDeleted val="0"/>
    <c:view3D>
      <c:rotX val="0"/>
      <c:rotY val="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14756751026408"/>
          <c:y val="8.9895474856831609E-2"/>
          <c:w val="0.87883235159848283"/>
          <c:h val="0.7024174095075517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5E9EFF"/>
                </a:gs>
                <a:gs pos="9000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0"/>
            </a:gra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18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גיליון1!$D$23:$N$24</c:f>
              <c:multiLvlStrCache>
                <c:ptCount val="8"/>
                <c:lvl>
                  <c:pt idx="0">
                    <c:v>מסחר</c:v>
                  </c:pt>
                  <c:pt idx="1">
                    <c:v>חקלאות</c:v>
                  </c:pt>
                  <c:pt idx="2">
                    <c:v>בניה</c:v>
                  </c:pt>
                  <c:pt idx="3">
                    <c:v>תחבורה</c:v>
                  </c:pt>
                  <c:pt idx="4">
                    <c:v>תעשייה</c:v>
                  </c:pt>
                  <c:pt idx="5">
                    <c:v>שירותים*</c:v>
                  </c:pt>
                  <c:pt idx="6">
                    <c:v>חשמל ומים</c:v>
                  </c:pt>
                  <c:pt idx="7">
                    <c:v>תקשורת</c:v>
                  </c:pt>
                </c:lvl>
                <c:lvl>
                  <c:pt idx="0">
                    <c:v>25%</c:v>
                  </c:pt>
                  <c:pt idx="1">
                    <c:v>4%</c:v>
                  </c:pt>
                  <c:pt idx="2">
                    <c:v>12%</c:v>
                  </c:pt>
                  <c:pt idx="3">
                    <c:v>7%</c:v>
                  </c:pt>
                  <c:pt idx="4">
                    <c:v>17%</c:v>
                  </c:pt>
                  <c:pt idx="5">
                    <c:v>25%</c:v>
                  </c:pt>
                  <c:pt idx="6">
                    <c:v>1%</c:v>
                  </c:pt>
                  <c:pt idx="7">
                    <c:v>8%</c:v>
                  </c:pt>
                </c:lvl>
              </c:multiLvlStrCache>
            </c:multiLvlStrRef>
          </c:cat>
          <c:val>
            <c:numRef>
              <c:f>גיליון1!$D$25:$K$25</c:f>
              <c:numCache>
                <c:formatCode>#,##0.0</c:formatCode>
                <c:ptCount val="8"/>
                <c:pt idx="0">
                  <c:v>67.156593845590933</c:v>
                </c:pt>
                <c:pt idx="1">
                  <c:v>77.088918866448481</c:v>
                </c:pt>
                <c:pt idx="2">
                  <c:v>84.729243829330926</c:v>
                </c:pt>
                <c:pt idx="3">
                  <c:v>102.76927324170725</c:v>
                </c:pt>
                <c:pt idx="4">
                  <c:v>158.72402590645228</c:v>
                </c:pt>
                <c:pt idx="5">
                  <c:v>175.00903369560018</c:v>
                </c:pt>
                <c:pt idx="6">
                  <c:v>209.19258120683844</c:v>
                </c:pt>
                <c:pt idx="7">
                  <c:v>245.16386936467231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4244096"/>
        <c:axId val="314477952"/>
        <c:axId val="0"/>
      </c:bar3DChart>
      <c:catAx>
        <c:axId val="31424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b="0">
                    <a:latin typeface="David" panose="020E0502060401010101" pitchFamily="34" charset="-79"/>
                    <a:cs typeface="David" panose="020E0502060401010101" pitchFamily="34" charset="-79"/>
                  </a:rPr>
                  <a:t>ענף</a:t>
                </a:r>
                <a:r>
                  <a:rPr lang="he-IL" b="0" baseline="0">
                    <a:latin typeface="David" panose="020E0502060401010101" pitchFamily="34" charset="-79"/>
                    <a:cs typeface="David" panose="020E0502060401010101" pitchFamily="34" charset="-79"/>
                  </a:rPr>
                  <a:t> ומשקל בתשומת העבודה</a:t>
                </a:r>
                <a:endParaRPr lang="he-IL" b="0"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>
            <c:manualLayout>
              <c:xMode val="edge"/>
              <c:yMode val="edge"/>
              <c:x val="0.47517163973737775"/>
              <c:y val="0.9054716807919132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314477952"/>
        <c:crosses val="autoZero"/>
        <c:auto val="1"/>
        <c:lblAlgn val="ctr"/>
        <c:lblOffset val="100"/>
        <c:noMultiLvlLbl val="0"/>
      </c:catAx>
      <c:valAx>
        <c:axId val="3144779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1400" b="0">
                    <a:latin typeface="David" panose="020E0502060401010101" pitchFamily="34" charset="-79"/>
                    <a:cs typeface="David" panose="020E0502060401010101" pitchFamily="34" charset="-79"/>
                  </a:rPr>
                  <a:t>התוצר</a:t>
                </a:r>
                <a:r>
                  <a:rPr lang="he-IL" sz="1400" b="0" baseline="0">
                    <a:latin typeface="David" panose="020E0502060401010101" pitchFamily="34" charset="-79"/>
                    <a:cs typeface="David" panose="020E0502060401010101" pitchFamily="34" charset="-79"/>
                  </a:rPr>
                  <a:t> הנומינלי לשעת עבודה, שנת 2015</a:t>
                </a:r>
                <a:endParaRPr lang="he-IL" sz="1400" b="0"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/>
          <c:overlay val="0"/>
        </c:title>
        <c:numFmt formatCode="&quot;₪&quot;\ #,##0" sourceLinked="0"/>
        <c:majorTickMark val="out"/>
        <c:minorTickMark val="none"/>
        <c:tickLblPos val="nextTo"/>
        <c:txPr>
          <a:bodyPr/>
          <a:lstStyle/>
          <a:p>
            <a:pPr>
              <a:defRPr sz="16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314244096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0.15447</cdr:x>
      <cdr:y>0.95667</cdr:y>
    </cdr:from>
    <cdr:to>
      <cdr:x>0.97144</cdr:x>
      <cdr:y>0.99079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36432" y="5814859"/>
          <a:ext cx="7596955" cy="2073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r>
            <a:rPr lang="he-IL" sz="1100">
              <a:latin typeface="David" panose="020E0502060401010101" pitchFamily="34" charset="-79"/>
              <a:cs typeface="David" panose="020E0502060401010101" pitchFamily="34" charset="-79"/>
            </a:rPr>
            <a:t>* כולל שירותי</a:t>
          </a:r>
          <a:r>
            <a:rPr lang="he-IL" sz="1100" baseline="0">
              <a:latin typeface="David" panose="020E0502060401010101" pitchFamily="34" charset="-79"/>
              <a:cs typeface="David" panose="020E0502060401010101" pitchFamily="34" charset="-79"/>
            </a:rPr>
            <a:t> מו"פ, שירותים פיננסיים ונדל"ן בהם פריון העבודה גבוה במיוחד.</a:t>
          </a:r>
          <a:endParaRPr lang="he-IL" sz="11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0.11813</cdr:x>
      <cdr:y>0.41451</cdr:y>
    </cdr:from>
    <cdr:to>
      <cdr:x>0.96153</cdr:x>
      <cdr:y>0.42589</cdr:y>
    </cdr:to>
    <cdr:cxnSp macro="">
      <cdr:nvCxnSpPr>
        <cdr:cNvPr id="4" name="מחבר ישר 3"/>
        <cdr:cNvCxnSpPr/>
      </cdr:nvCxnSpPr>
      <cdr:spPr>
        <a:xfrm xmlns:a="http://schemas.openxmlformats.org/drawingml/2006/main" flipV="1">
          <a:off x="1098448" y="2519516"/>
          <a:ext cx="7842762" cy="69133"/>
        </a:xfrm>
        <a:prstGeom xmlns:a="http://schemas.openxmlformats.org/drawingml/2006/main" prst="line">
          <a:avLst/>
        </a:prstGeom>
        <a:ln xmlns:a="http://schemas.openxmlformats.org/drawingml/2006/main" w="2857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0.20073</cdr:x>
      <cdr:y>0.38292</cdr:y>
    </cdr:from>
    <cdr:to>
      <cdr:x>0.44937</cdr:x>
      <cdr:y>0.43347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66594" y="2327480"/>
          <a:ext cx="2312116" cy="307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 rtl="1"/>
          <a:r>
            <a:rPr lang="he-IL" sz="1400" b="1">
              <a:latin typeface="David" panose="020E0502060401010101" pitchFamily="34" charset="-79"/>
              <a:cs typeface="David" panose="020E0502060401010101" pitchFamily="34" charset="-79"/>
            </a:rPr>
            <a:t>ממצוע</a:t>
          </a:r>
          <a:r>
            <a:rPr lang="he-IL" sz="1400" b="1" baseline="0">
              <a:latin typeface="David" panose="020E0502060401010101" pitchFamily="34" charset="-79"/>
              <a:cs typeface="David" panose="020E0502060401010101" pitchFamily="34" charset="-79"/>
            </a:rPr>
            <a:t> בכלל המשק - 130 ש"ח</a:t>
          </a:r>
        </a:p>
        <a:p xmlns:a="http://schemas.openxmlformats.org/drawingml/2006/main">
          <a:pPr algn="r" rtl="1"/>
          <a:endParaRPr lang="he-IL" sz="1400" b="1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populator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FAMEData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ls11.na.wt_b_c_@34.q+Cls11.na.wt_frn_l_b_c_@34.q+Cls11.na.wt_ter_b_c_@34.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rightToLeft="1" workbookViewId="0"/>
  </sheetViews>
  <sheetFormatPr defaultRowHeight="14.25" x14ac:dyDescent="0.2"/>
  <sheetData>
    <row r="1" spans="1:14" x14ac:dyDescent="0.2">
      <c r="A1">
        <v>23</v>
      </c>
    </row>
    <row r="2" spans="1:14" x14ac:dyDescent="0.2">
      <c r="A2" s="6" t="s">
        <v>43</v>
      </c>
      <c r="B2" t="s">
        <v>44</v>
      </c>
      <c r="C2" t="s">
        <v>45</v>
      </c>
      <c r="D2">
        <v>42369</v>
      </c>
      <c r="E2" s="8">
        <v>42547.585659722223</v>
      </c>
      <c r="F2" t="b">
        <v>1</v>
      </c>
      <c r="G2" s="6" t="s">
        <v>8</v>
      </c>
      <c r="H2" s="6" t="s">
        <v>46</v>
      </c>
      <c r="I2" s="6" t="s">
        <v>47</v>
      </c>
      <c r="J2">
        <v>0</v>
      </c>
      <c r="K2" s="6" t="s">
        <v>48</v>
      </c>
      <c r="L2" t="b">
        <v>0</v>
      </c>
      <c r="M2" t="b">
        <v>0</v>
      </c>
      <c r="N2" t="b">
        <v>0</v>
      </c>
    </row>
    <row r="3" spans="1:14" x14ac:dyDescent="0.2">
      <c r="A3" s="6" t="s">
        <v>43</v>
      </c>
      <c r="B3" t="s">
        <v>49</v>
      </c>
      <c r="C3" t="s">
        <v>45</v>
      </c>
      <c r="D3">
        <v>915012.70200000005</v>
      </c>
      <c r="E3" s="8">
        <v>42547.585659722223</v>
      </c>
      <c r="F3" t="b">
        <v>1</v>
      </c>
      <c r="G3" s="6" t="s">
        <v>92</v>
      </c>
      <c r="H3" s="6" t="s">
        <v>46</v>
      </c>
      <c r="I3" s="6" t="s">
        <v>47</v>
      </c>
      <c r="J3">
        <v>0</v>
      </c>
      <c r="K3" s="6" t="s">
        <v>48</v>
      </c>
      <c r="L3" t="b">
        <v>0</v>
      </c>
      <c r="M3" t="b">
        <v>0</v>
      </c>
      <c r="N3" t="b">
        <v>0</v>
      </c>
    </row>
    <row r="4" spans="1:14" x14ac:dyDescent="0.2">
      <c r="A4" s="6" t="s">
        <v>43</v>
      </c>
      <c r="B4" t="s">
        <v>50</v>
      </c>
      <c r="C4" t="s">
        <v>45</v>
      </c>
      <c r="D4">
        <v>915012.70200000005</v>
      </c>
      <c r="E4" s="8">
        <v>42547.585659722223</v>
      </c>
      <c r="F4" t="b">
        <v>1</v>
      </c>
      <c r="G4" s="6" t="s">
        <v>92</v>
      </c>
      <c r="H4" s="6" t="s">
        <v>46</v>
      </c>
      <c r="I4" s="6" t="s">
        <v>47</v>
      </c>
      <c r="J4">
        <v>0</v>
      </c>
      <c r="K4" s="6" t="s">
        <v>48</v>
      </c>
      <c r="L4" t="b">
        <v>0</v>
      </c>
      <c r="M4" t="b">
        <v>0</v>
      </c>
      <c r="N4" t="b">
        <v>0</v>
      </c>
    </row>
    <row r="5" spans="1:14" x14ac:dyDescent="0.2">
      <c r="A5" s="6" t="s">
        <v>43</v>
      </c>
      <c r="B5" t="s">
        <v>51</v>
      </c>
      <c r="C5" t="s">
        <v>45</v>
      </c>
      <c r="D5">
        <v>12958.633</v>
      </c>
      <c r="E5" s="8">
        <v>42547.585659722223</v>
      </c>
      <c r="F5" t="b">
        <v>1</v>
      </c>
      <c r="G5" s="6" t="s">
        <v>17</v>
      </c>
      <c r="H5" s="6" t="s">
        <v>46</v>
      </c>
      <c r="I5" s="6" t="s">
        <v>47</v>
      </c>
      <c r="J5">
        <v>0</v>
      </c>
      <c r="K5" s="6" t="s">
        <v>48</v>
      </c>
      <c r="L5" t="b">
        <v>0</v>
      </c>
      <c r="M5" t="b">
        <v>0</v>
      </c>
      <c r="N5" t="b">
        <v>0</v>
      </c>
    </row>
    <row r="6" spans="1:14" x14ac:dyDescent="0.2">
      <c r="A6" s="6" t="s">
        <v>43</v>
      </c>
      <c r="B6" t="s">
        <v>52</v>
      </c>
      <c r="C6" t="s">
        <v>45</v>
      </c>
      <c r="D6">
        <v>126444.216</v>
      </c>
      <c r="E6" s="8">
        <v>42547.585659722223</v>
      </c>
      <c r="F6" t="b">
        <v>1</v>
      </c>
      <c r="G6" s="6" t="s">
        <v>20</v>
      </c>
      <c r="H6" s="6" t="s">
        <v>46</v>
      </c>
      <c r="I6" s="6" t="s">
        <v>47</v>
      </c>
      <c r="J6">
        <v>0</v>
      </c>
      <c r="K6" s="6" t="s">
        <v>48</v>
      </c>
      <c r="L6" t="b">
        <v>0</v>
      </c>
      <c r="M6" t="b">
        <v>0</v>
      </c>
      <c r="N6" t="b">
        <v>0</v>
      </c>
    </row>
    <row r="7" spans="1:14" x14ac:dyDescent="0.2">
      <c r="A7" s="6" t="s">
        <v>43</v>
      </c>
      <c r="B7" t="s">
        <v>53</v>
      </c>
      <c r="C7" t="s">
        <v>45</v>
      </c>
      <c r="D7">
        <v>12771.541999999999</v>
      </c>
      <c r="E7" s="8">
        <v>42547.585659722223</v>
      </c>
      <c r="F7" t="b">
        <v>1</v>
      </c>
      <c r="G7" s="6" t="s">
        <v>22</v>
      </c>
      <c r="H7" s="6" t="s">
        <v>46</v>
      </c>
      <c r="I7" s="6" t="s">
        <v>47</v>
      </c>
      <c r="J7">
        <v>0</v>
      </c>
      <c r="K7" s="6" t="s">
        <v>48</v>
      </c>
      <c r="L7" t="b">
        <v>0</v>
      </c>
      <c r="M7" t="b">
        <v>0</v>
      </c>
      <c r="N7" t="b">
        <v>0</v>
      </c>
    </row>
    <row r="8" spans="1:14" x14ac:dyDescent="0.2">
      <c r="A8" s="6" t="s">
        <v>43</v>
      </c>
      <c r="B8" t="s">
        <v>54</v>
      </c>
      <c r="C8" t="s">
        <v>45</v>
      </c>
      <c r="D8">
        <v>48845.190999999999</v>
      </c>
      <c r="E8" s="8">
        <v>42547.585659722223</v>
      </c>
      <c r="F8" t="b">
        <v>1</v>
      </c>
      <c r="G8" s="6" t="s">
        <v>24</v>
      </c>
      <c r="H8" s="6" t="s">
        <v>46</v>
      </c>
      <c r="I8" s="6" t="s">
        <v>47</v>
      </c>
      <c r="J8">
        <v>0</v>
      </c>
      <c r="K8" s="6" t="s">
        <v>48</v>
      </c>
      <c r="L8" t="b">
        <v>0</v>
      </c>
      <c r="M8" t="b">
        <v>0</v>
      </c>
      <c r="N8" t="b">
        <v>0</v>
      </c>
    </row>
    <row r="9" spans="1:14" x14ac:dyDescent="0.2">
      <c r="A9" s="6" t="s">
        <v>43</v>
      </c>
      <c r="B9" t="s">
        <v>55</v>
      </c>
      <c r="C9" t="s">
        <v>45</v>
      </c>
      <c r="D9">
        <v>79411.535999999993</v>
      </c>
      <c r="E9" s="8">
        <v>42547.585659722223</v>
      </c>
      <c r="F9" t="b">
        <v>1</v>
      </c>
      <c r="G9" s="6" t="s">
        <v>26</v>
      </c>
      <c r="H9" s="6" t="s">
        <v>46</v>
      </c>
      <c r="I9" s="6" t="s">
        <v>47</v>
      </c>
      <c r="J9">
        <v>0</v>
      </c>
      <c r="K9" s="6" t="s">
        <v>48</v>
      </c>
      <c r="L9" t="b">
        <v>0</v>
      </c>
      <c r="M9" t="b">
        <v>0</v>
      </c>
      <c r="N9" t="b">
        <v>0</v>
      </c>
    </row>
    <row r="10" spans="1:14" x14ac:dyDescent="0.2">
      <c r="A10" s="6" t="s">
        <v>43</v>
      </c>
      <c r="B10" t="s">
        <v>56</v>
      </c>
      <c r="C10" t="s">
        <v>45</v>
      </c>
      <c r="D10">
        <v>33662.415000000001</v>
      </c>
      <c r="E10" s="8">
        <v>42547.585659722223</v>
      </c>
      <c r="F10" t="b">
        <v>1</v>
      </c>
      <c r="G10" s="6" t="s">
        <v>28</v>
      </c>
      <c r="H10" s="6" t="s">
        <v>46</v>
      </c>
      <c r="I10" s="6" t="s">
        <v>47</v>
      </c>
      <c r="J10">
        <v>0</v>
      </c>
      <c r="K10" s="6" t="s">
        <v>48</v>
      </c>
      <c r="L10" t="b">
        <v>0</v>
      </c>
      <c r="M10" t="b">
        <v>0</v>
      </c>
      <c r="N10" t="b">
        <v>0</v>
      </c>
    </row>
    <row r="11" spans="1:14" x14ac:dyDescent="0.2">
      <c r="A11" s="6" t="s">
        <v>43</v>
      </c>
      <c r="B11" t="s">
        <v>57</v>
      </c>
      <c r="C11" t="s">
        <v>45</v>
      </c>
      <c r="D11">
        <v>92148.759000000005</v>
      </c>
      <c r="E11" s="8">
        <v>42547.585659722223</v>
      </c>
      <c r="F11" t="b">
        <v>1</v>
      </c>
      <c r="G11" s="6" t="s">
        <v>30</v>
      </c>
      <c r="H11" s="6" t="s">
        <v>46</v>
      </c>
      <c r="I11" s="6" t="s">
        <v>47</v>
      </c>
      <c r="J11">
        <v>0</v>
      </c>
      <c r="K11" s="6" t="s">
        <v>48</v>
      </c>
      <c r="L11" t="b">
        <v>0</v>
      </c>
      <c r="M11" t="b">
        <v>0</v>
      </c>
      <c r="N11" t="b">
        <v>0</v>
      </c>
    </row>
    <row r="12" spans="1:14" x14ac:dyDescent="0.2">
      <c r="A12" s="6" t="s">
        <v>43</v>
      </c>
      <c r="B12" t="s">
        <v>58</v>
      </c>
      <c r="C12" t="s">
        <v>45</v>
      </c>
      <c r="D12">
        <v>202170.91699999999</v>
      </c>
      <c r="E12" s="8">
        <v>42547.585659722223</v>
      </c>
      <c r="F12" t="b">
        <v>1</v>
      </c>
      <c r="G12" s="6" t="s">
        <v>32</v>
      </c>
      <c r="H12" s="6" t="s">
        <v>46</v>
      </c>
      <c r="I12" s="6" t="s">
        <v>47</v>
      </c>
      <c r="J12">
        <v>0</v>
      </c>
      <c r="K12" s="6" t="s">
        <v>48</v>
      </c>
      <c r="L12" t="b">
        <v>0</v>
      </c>
      <c r="M12" t="b">
        <v>0</v>
      </c>
      <c r="N12" t="b">
        <v>0</v>
      </c>
    </row>
    <row r="13" spans="1:14" x14ac:dyDescent="0.2">
      <c r="A13" s="6" t="s">
        <v>43</v>
      </c>
      <c r="B13" t="s">
        <v>91</v>
      </c>
      <c r="C13" t="s">
        <v>45</v>
      </c>
      <c r="D13">
        <v>47111.995999999999</v>
      </c>
      <c r="E13" s="8">
        <v>42547.585659722223</v>
      </c>
      <c r="F13" t="b">
        <v>1</v>
      </c>
      <c r="G13" s="6" t="s">
        <v>34</v>
      </c>
      <c r="H13" s="6" t="s">
        <v>46</v>
      </c>
      <c r="I13" s="6" t="s">
        <v>47</v>
      </c>
      <c r="J13">
        <v>0</v>
      </c>
      <c r="K13" s="6" t="s">
        <v>48</v>
      </c>
      <c r="L13" t="b">
        <v>0</v>
      </c>
      <c r="M13" t="b">
        <v>0</v>
      </c>
      <c r="N13" t="b">
        <v>0</v>
      </c>
    </row>
    <row r="14" spans="1:14" x14ac:dyDescent="0.2">
      <c r="A14" s="6" t="s">
        <v>43</v>
      </c>
      <c r="B14" t="s">
        <v>90</v>
      </c>
      <c r="C14" t="s">
        <v>45</v>
      </c>
      <c r="D14">
        <v>113595.448</v>
      </c>
      <c r="E14" s="8">
        <v>42547.585659722223</v>
      </c>
      <c r="F14" t="b">
        <v>1</v>
      </c>
      <c r="G14" s="6" t="s">
        <v>36</v>
      </c>
      <c r="H14" s="6" t="s">
        <v>46</v>
      </c>
      <c r="I14" s="6" t="s">
        <v>47</v>
      </c>
      <c r="J14">
        <v>0</v>
      </c>
      <c r="K14" s="6" t="s">
        <v>48</v>
      </c>
      <c r="L14" t="b">
        <v>0</v>
      </c>
      <c r="M14" t="b">
        <v>0</v>
      </c>
      <c r="N14" t="b">
        <v>0</v>
      </c>
    </row>
    <row r="15" spans="1:14" x14ac:dyDescent="0.2">
      <c r="A15" s="6" t="s">
        <v>43</v>
      </c>
      <c r="B15" t="s">
        <v>85</v>
      </c>
      <c r="C15" t="s">
        <v>71</v>
      </c>
      <c r="D15">
        <v>130199.11825</v>
      </c>
      <c r="E15" s="8">
        <v>42547.585659722223</v>
      </c>
      <c r="F15" t="b">
        <v>1</v>
      </c>
      <c r="G15" s="6" t="s">
        <v>94</v>
      </c>
      <c r="H15" s="6" t="s">
        <v>46</v>
      </c>
      <c r="I15" s="6" t="s">
        <v>46</v>
      </c>
      <c r="J15">
        <v>0</v>
      </c>
      <c r="K15" s="6" t="s">
        <v>48</v>
      </c>
      <c r="L15" t="b">
        <v>0</v>
      </c>
      <c r="M15" t="b">
        <v>0</v>
      </c>
      <c r="N15" t="b">
        <v>0</v>
      </c>
    </row>
    <row r="16" spans="1:14" x14ac:dyDescent="0.2">
      <c r="A16" s="6" t="s">
        <v>43</v>
      </c>
      <c r="B16" t="s">
        <v>70</v>
      </c>
      <c r="C16" t="s">
        <v>71</v>
      </c>
      <c r="D16">
        <v>130199.11825</v>
      </c>
      <c r="E16" s="8">
        <v>42547.585659722223</v>
      </c>
      <c r="F16" t="b">
        <v>1</v>
      </c>
      <c r="G16" s="6" t="s">
        <v>94</v>
      </c>
      <c r="H16" s="6" t="s">
        <v>46</v>
      </c>
      <c r="I16" s="6" t="s">
        <v>46</v>
      </c>
      <c r="J16">
        <v>0</v>
      </c>
      <c r="K16" s="6" t="s">
        <v>48</v>
      </c>
      <c r="L16" t="b">
        <v>0</v>
      </c>
      <c r="M16" t="b">
        <v>0</v>
      </c>
      <c r="N16" t="b">
        <v>0</v>
      </c>
    </row>
    <row r="17" spans="1:14" x14ac:dyDescent="0.2">
      <c r="A17" s="6" t="s">
        <v>43</v>
      </c>
      <c r="B17" t="s">
        <v>73</v>
      </c>
      <c r="C17" t="s">
        <v>71</v>
      </c>
      <c r="D17">
        <v>3232.6887500000003</v>
      </c>
      <c r="E17" s="8">
        <v>42547.585659722223</v>
      </c>
      <c r="F17" t="b">
        <v>1</v>
      </c>
      <c r="G17" s="6" t="s">
        <v>86</v>
      </c>
      <c r="H17" s="6" t="s">
        <v>46</v>
      </c>
      <c r="I17" s="6" t="s">
        <v>46</v>
      </c>
      <c r="J17">
        <v>0</v>
      </c>
      <c r="K17" s="6" t="s">
        <v>48</v>
      </c>
      <c r="L17" t="b">
        <v>0</v>
      </c>
      <c r="M17" t="b">
        <v>0</v>
      </c>
      <c r="N17" t="b">
        <v>0</v>
      </c>
    </row>
    <row r="18" spans="1:14" x14ac:dyDescent="0.2">
      <c r="A18" s="6" t="s">
        <v>43</v>
      </c>
      <c r="B18" t="s">
        <v>75</v>
      </c>
      <c r="C18" t="s">
        <v>71</v>
      </c>
      <c r="D18">
        <v>15319.795</v>
      </c>
      <c r="E18" s="8">
        <v>42547.585659722223</v>
      </c>
      <c r="F18" t="b">
        <v>1</v>
      </c>
      <c r="G18" s="6" t="s">
        <v>72</v>
      </c>
      <c r="H18" s="6" t="s">
        <v>46</v>
      </c>
      <c r="I18" s="6" t="s">
        <v>46</v>
      </c>
      <c r="J18">
        <v>0</v>
      </c>
      <c r="K18" s="6" t="s">
        <v>48</v>
      </c>
      <c r="L18" t="b">
        <v>0</v>
      </c>
      <c r="M18" t="b">
        <v>0</v>
      </c>
      <c r="N18" t="b">
        <v>0</v>
      </c>
    </row>
    <row r="19" spans="1:14" x14ac:dyDescent="0.2">
      <c r="A19" s="6" t="s">
        <v>43</v>
      </c>
      <c r="B19" t="s">
        <v>77</v>
      </c>
      <c r="C19" t="s">
        <v>71</v>
      </c>
      <c r="D19">
        <v>1174.06925</v>
      </c>
      <c r="E19" s="8">
        <v>42547.585659722223</v>
      </c>
      <c r="F19" t="b">
        <v>1</v>
      </c>
      <c r="G19" s="6" t="s">
        <v>74</v>
      </c>
      <c r="H19" s="6" t="s">
        <v>46</v>
      </c>
      <c r="I19" s="6" t="s">
        <v>46</v>
      </c>
      <c r="J19">
        <v>0</v>
      </c>
      <c r="K19" s="6" t="s">
        <v>48</v>
      </c>
      <c r="L19" t="b">
        <v>0</v>
      </c>
      <c r="M19" t="b">
        <v>0</v>
      </c>
      <c r="N19" t="b">
        <v>0</v>
      </c>
    </row>
    <row r="20" spans="1:14" x14ac:dyDescent="0.2">
      <c r="A20" s="6" t="s">
        <v>43</v>
      </c>
      <c r="B20" t="s">
        <v>79</v>
      </c>
      <c r="C20" t="s">
        <v>71</v>
      </c>
      <c r="D20">
        <v>11086.262000000001</v>
      </c>
      <c r="E20" s="8">
        <v>42547.585659722223</v>
      </c>
      <c r="F20" t="b">
        <v>1</v>
      </c>
      <c r="G20" s="6" t="s">
        <v>76</v>
      </c>
      <c r="H20" s="6" t="s">
        <v>46</v>
      </c>
      <c r="I20" s="6" t="s">
        <v>46</v>
      </c>
      <c r="J20">
        <v>0</v>
      </c>
      <c r="K20" s="6" t="s">
        <v>48</v>
      </c>
      <c r="L20" t="b">
        <v>0</v>
      </c>
      <c r="M20" t="b">
        <v>0</v>
      </c>
      <c r="N20" t="b">
        <v>0</v>
      </c>
    </row>
    <row r="21" spans="1:14" x14ac:dyDescent="0.2">
      <c r="A21" s="6" t="s">
        <v>43</v>
      </c>
      <c r="B21" t="s">
        <v>81</v>
      </c>
      <c r="C21" t="s">
        <v>71</v>
      </c>
      <c r="D21">
        <v>22740.059249999998</v>
      </c>
      <c r="E21" s="8">
        <v>42547.585659722223</v>
      </c>
      <c r="F21" t="b">
        <v>1</v>
      </c>
      <c r="G21" s="6" t="s">
        <v>78</v>
      </c>
      <c r="H21" s="6" t="s">
        <v>46</v>
      </c>
      <c r="I21" s="6" t="s">
        <v>46</v>
      </c>
      <c r="J21">
        <v>0</v>
      </c>
      <c r="K21" s="6" t="s">
        <v>48</v>
      </c>
      <c r="L21" t="b">
        <v>0</v>
      </c>
      <c r="M21" t="b">
        <v>0</v>
      </c>
      <c r="N21" t="b">
        <v>0</v>
      </c>
    </row>
    <row r="22" spans="1:14" x14ac:dyDescent="0.2">
      <c r="A22" s="6" t="s">
        <v>43</v>
      </c>
      <c r="B22" t="s">
        <v>83</v>
      </c>
      <c r="C22" t="s">
        <v>71</v>
      </c>
      <c r="D22">
        <v>6299.1019999999999</v>
      </c>
      <c r="E22" s="8">
        <v>42547.585659722223</v>
      </c>
      <c r="F22" t="b">
        <v>1</v>
      </c>
      <c r="G22" s="6" t="s">
        <v>80</v>
      </c>
      <c r="H22" s="6" t="s">
        <v>46</v>
      </c>
      <c r="I22" s="6" t="s">
        <v>46</v>
      </c>
      <c r="J22">
        <v>0</v>
      </c>
      <c r="K22" s="6" t="s">
        <v>48</v>
      </c>
      <c r="L22" t="b">
        <v>0</v>
      </c>
      <c r="M22" t="b">
        <v>0</v>
      </c>
      <c r="N22" t="b">
        <v>0</v>
      </c>
    </row>
    <row r="23" spans="1:14" x14ac:dyDescent="0.2">
      <c r="A23" s="6" t="s">
        <v>43</v>
      </c>
      <c r="B23" t="s">
        <v>88</v>
      </c>
      <c r="C23" t="s">
        <v>71</v>
      </c>
      <c r="D23">
        <v>7228.192</v>
      </c>
      <c r="E23" s="8">
        <v>42547.585659722223</v>
      </c>
      <c r="F23" t="b">
        <v>1</v>
      </c>
      <c r="G23" s="6" t="s">
        <v>82</v>
      </c>
      <c r="H23" s="6" t="s">
        <v>46</v>
      </c>
      <c r="I23" s="6" t="s">
        <v>46</v>
      </c>
      <c r="J23">
        <v>0</v>
      </c>
      <c r="K23" s="6" t="s">
        <v>48</v>
      </c>
      <c r="L23" t="b">
        <v>0</v>
      </c>
      <c r="M23" t="b">
        <v>0</v>
      </c>
      <c r="N23" t="b">
        <v>0</v>
      </c>
    </row>
    <row r="24" spans="1:14" x14ac:dyDescent="0.2">
      <c r="A24" s="6" t="s">
        <v>43</v>
      </c>
      <c r="B24" t="s">
        <v>89</v>
      </c>
      <c r="C24" t="s">
        <v>71</v>
      </c>
      <c r="D24">
        <v>22215.4375</v>
      </c>
      <c r="E24" s="8">
        <v>42547.585659722223</v>
      </c>
      <c r="F24" t="b">
        <v>1</v>
      </c>
      <c r="G24" s="6" t="s">
        <v>84</v>
      </c>
      <c r="H24" s="6" t="s">
        <v>46</v>
      </c>
      <c r="I24" s="6" t="s">
        <v>46</v>
      </c>
      <c r="J24">
        <v>0</v>
      </c>
      <c r="K24" s="6" t="s">
        <v>48</v>
      </c>
      <c r="L24" t="b">
        <v>0</v>
      </c>
      <c r="M24" t="b">
        <v>0</v>
      </c>
      <c r="N24" t="b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rightToLeft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D25" sqref="D25"/>
    </sheetView>
  </sheetViews>
  <sheetFormatPr defaultRowHeight="14.25" x14ac:dyDescent="0.2"/>
  <cols>
    <col min="1" max="1" width="11.375" style="3" bestFit="1" customWidth="1"/>
    <col min="2" max="3" width="11.375" style="7" customWidth="1"/>
    <col min="4" max="4" width="39.625" style="5" bestFit="1" customWidth="1"/>
    <col min="5" max="5" width="52" style="5" bestFit="1" customWidth="1"/>
    <col min="6" max="6" width="62.125" style="5" bestFit="1" customWidth="1"/>
    <col min="7" max="7" width="28.25" style="5" bestFit="1" customWidth="1"/>
    <col min="8" max="8" width="74.125" style="5" bestFit="1" customWidth="1"/>
    <col min="9" max="9" width="55.25" style="5" bestFit="1" customWidth="1"/>
    <col min="10" max="10" width="36.375" style="5" bestFit="1" customWidth="1"/>
    <col min="11" max="11" width="107.875" style="5" bestFit="1" customWidth="1"/>
    <col min="12" max="12" width="53.25" style="5" bestFit="1" customWidth="1"/>
    <col min="13" max="13" width="33.875" style="5" bestFit="1" customWidth="1"/>
    <col min="14" max="14" width="9" style="5"/>
  </cols>
  <sheetData>
    <row r="1" spans="1:20" s="1" customFormat="1" ht="15" x14ac:dyDescent="0.25">
      <c r="A1" s="2" t="s">
        <v>0</v>
      </c>
      <c r="B1" s="4"/>
      <c r="C1" s="4"/>
      <c r="D1" s="4" t="s">
        <v>9</v>
      </c>
      <c r="E1" s="4" t="s">
        <v>18</v>
      </c>
      <c r="F1" s="4" t="s">
        <v>21</v>
      </c>
      <c r="G1" s="4" t="s">
        <v>23</v>
      </c>
      <c r="H1" s="4" t="s">
        <v>25</v>
      </c>
      <c r="I1" s="4" t="s">
        <v>27</v>
      </c>
      <c r="J1" s="4" t="s">
        <v>29</v>
      </c>
      <c r="K1" s="4" t="s">
        <v>31</v>
      </c>
      <c r="L1" s="4" t="s">
        <v>33</v>
      </c>
      <c r="M1" s="4" t="s">
        <v>35</v>
      </c>
      <c r="N1" s="4"/>
    </row>
    <row r="2" spans="1:20" s="1" customFormat="1" ht="15" x14ac:dyDescent="0.25">
      <c r="A2" s="2" t="s">
        <v>1</v>
      </c>
      <c r="B2" s="4"/>
      <c r="C2" s="4"/>
      <c r="D2" s="4" t="s">
        <v>10</v>
      </c>
      <c r="E2" s="4" t="s">
        <v>19</v>
      </c>
      <c r="F2" s="4" t="s">
        <v>19</v>
      </c>
      <c r="G2" s="4" t="s">
        <v>19</v>
      </c>
      <c r="H2" s="4" t="s">
        <v>19</v>
      </c>
      <c r="I2" s="4" t="s">
        <v>19</v>
      </c>
      <c r="J2" s="4" t="s">
        <v>19</v>
      </c>
      <c r="K2" s="4" t="s">
        <v>19</v>
      </c>
      <c r="L2" s="4" t="s">
        <v>19</v>
      </c>
      <c r="M2" s="4" t="s">
        <v>19</v>
      </c>
      <c r="N2" s="4"/>
    </row>
    <row r="3" spans="1:20" s="1" customFormat="1" ht="15" x14ac:dyDescent="0.25">
      <c r="A3" s="2" t="s">
        <v>2</v>
      </c>
      <c r="B3" s="4"/>
      <c r="C3" s="4"/>
      <c r="D3" s="4" t="s">
        <v>11</v>
      </c>
      <c r="E3" s="4" t="s">
        <v>11</v>
      </c>
      <c r="F3" s="4" t="s">
        <v>11</v>
      </c>
      <c r="G3" s="4" t="s">
        <v>11</v>
      </c>
      <c r="H3" s="4" t="s">
        <v>11</v>
      </c>
      <c r="I3" s="4" t="s">
        <v>11</v>
      </c>
      <c r="J3" s="4" t="s">
        <v>11</v>
      </c>
      <c r="K3" s="4" t="s">
        <v>11</v>
      </c>
      <c r="L3" s="4" t="s">
        <v>11</v>
      </c>
      <c r="M3" s="4" t="s">
        <v>11</v>
      </c>
      <c r="N3" s="4"/>
    </row>
    <row r="4" spans="1:20" s="1" customFormat="1" ht="15" x14ac:dyDescent="0.25">
      <c r="A4" s="2" t="s">
        <v>3</v>
      </c>
      <c r="B4" s="4"/>
      <c r="C4" s="4"/>
      <c r="D4" s="4" t="s">
        <v>12</v>
      </c>
      <c r="E4" s="4" t="s">
        <v>12</v>
      </c>
      <c r="F4" s="4" t="s">
        <v>12</v>
      </c>
      <c r="G4" s="4" t="s">
        <v>12</v>
      </c>
      <c r="H4" s="4" t="s">
        <v>12</v>
      </c>
      <c r="I4" s="4" t="s">
        <v>12</v>
      </c>
      <c r="J4" s="4" t="s">
        <v>12</v>
      </c>
      <c r="K4" s="4" t="s">
        <v>12</v>
      </c>
      <c r="L4" s="4" t="s">
        <v>12</v>
      </c>
      <c r="M4" s="4" t="s">
        <v>12</v>
      </c>
      <c r="N4" s="4"/>
    </row>
    <row r="5" spans="1:20" s="1" customFormat="1" ht="15" x14ac:dyDescent="0.25">
      <c r="A5" s="2" t="s">
        <v>4</v>
      </c>
      <c r="B5" s="4"/>
      <c r="C5" s="4"/>
      <c r="D5" s="4" t="s">
        <v>13</v>
      </c>
      <c r="E5" s="4" t="s">
        <v>13</v>
      </c>
      <c r="F5" s="4" t="s">
        <v>13</v>
      </c>
      <c r="G5" s="4" t="s">
        <v>13</v>
      </c>
      <c r="H5" s="4" t="s">
        <v>13</v>
      </c>
      <c r="I5" s="4" t="s">
        <v>13</v>
      </c>
      <c r="J5" s="4" t="s">
        <v>13</v>
      </c>
      <c r="K5" s="4" t="s">
        <v>13</v>
      </c>
      <c r="L5" s="4" t="s">
        <v>13</v>
      </c>
      <c r="M5" s="4" t="s">
        <v>13</v>
      </c>
      <c r="N5" s="4"/>
    </row>
    <row r="6" spans="1:20" s="1" customFormat="1" ht="15" x14ac:dyDescent="0.25">
      <c r="A6" s="2" t="s">
        <v>5</v>
      </c>
      <c r="B6" s="4"/>
      <c r="C6" s="4"/>
      <c r="D6" s="4" t="s">
        <v>14</v>
      </c>
      <c r="E6" s="4" t="s">
        <v>14</v>
      </c>
      <c r="F6" s="4" t="s">
        <v>14</v>
      </c>
      <c r="G6" s="4" t="s">
        <v>14</v>
      </c>
      <c r="H6" s="4" t="s">
        <v>14</v>
      </c>
      <c r="I6" s="4" t="s">
        <v>14</v>
      </c>
      <c r="J6" s="4" t="s">
        <v>14</v>
      </c>
      <c r="K6" s="4" t="s">
        <v>14</v>
      </c>
      <c r="L6" s="4" t="s">
        <v>14</v>
      </c>
      <c r="M6" s="4" t="s">
        <v>14</v>
      </c>
      <c r="N6" s="4"/>
    </row>
    <row r="7" spans="1:20" s="1" customFormat="1" ht="15" x14ac:dyDescent="0.25">
      <c r="A7" s="2" t="s">
        <v>6</v>
      </c>
      <c r="B7" s="4"/>
      <c r="C7" s="4"/>
      <c r="D7" s="4" t="s">
        <v>15</v>
      </c>
      <c r="E7" s="4" t="s">
        <v>15</v>
      </c>
      <c r="F7" s="4" t="s">
        <v>15</v>
      </c>
      <c r="G7" s="4" t="s">
        <v>15</v>
      </c>
      <c r="H7" s="4" t="s">
        <v>15</v>
      </c>
      <c r="I7" s="4" t="s">
        <v>15</v>
      </c>
      <c r="J7" s="4" t="s">
        <v>15</v>
      </c>
      <c r="K7" s="4" t="s">
        <v>15</v>
      </c>
      <c r="L7" s="4" t="s">
        <v>15</v>
      </c>
      <c r="M7" s="4" t="s">
        <v>15</v>
      </c>
      <c r="N7" s="4"/>
    </row>
    <row r="8" spans="1:20" s="1" customFormat="1" ht="15" x14ac:dyDescent="0.25">
      <c r="A8" s="2" t="s">
        <v>7</v>
      </c>
      <c r="B8" s="4"/>
      <c r="C8" s="4"/>
      <c r="D8" s="4" t="s">
        <v>16</v>
      </c>
      <c r="E8" s="4" t="s">
        <v>16</v>
      </c>
      <c r="F8" s="4" t="s">
        <v>16</v>
      </c>
      <c r="G8" s="4" t="s">
        <v>16</v>
      </c>
      <c r="H8" s="4" t="s">
        <v>16</v>
      </c>
      <c r="I8" s="4" t="s">
        <v>16</v>
      </c>
      <c r="J8" s="4" t="s">
        <v>16</v>
      </c>
      <c r="K8" s="4" t="s">
        <v>16</v>
      </c>
      <c r="L8" s="4" t="s">
        <v>16</v>
      </c>
      <c r="M8" s="4"/>
      <c r="N8" s="4"/>
    </row>
    <row r="9" spans="1:20" x14ac:dyDescent="0.2">
      <c r="A9" s="3" t="s">
        <v>8</v>
      </c>
      <c r="B9" s="5" t="s">
        <v>92</v>
      </c>
      <c r="C9" s="5" t="s">
        <v>92</v>
      </c>
      <c r="D9" s="5" t="s">
        <v>17</v>
      </c>
      <c r="E9" s="5" t="s">
        <v>20</v>
      </c>
      <c r="F9" s="5" t="s">
        <v>22</v>
      </c>
      <c r="G9" s="5" t="s">
        <v>24</v>
      </c>
      <c r="H9" s="5" t="s">
        <v>26</v>
      </c>
      <c r="I9" s="5" t="s">
        <v>28</v>
      </c>
      <c r="J9" s="5" t="s">
        <v>30</v>
      </c>
      <c r="K9" s="5" t="s">
        <v>32</v>
      </c>
      <c r="L9" s="5" t="s">
        <v>34</v>
      </c>
      <c r="M9" s="5" t="s">
        <v>36</v>
      </c>
    </row>
    <row r="10" spans="1:20" x14ac:dyDescent="0.2">
      <c r="A10" s="3">
        <f>[1]!FAMEData(A9,"2015","2016",0,"a", "Down", "No Heading", "Normal")</f>
        <v>42369</v>
      </c>
      <c r="B10" s="5">
        <f>[1]!FAMEData(B9,"2015","2016",0,"a", "Down", "No Heading", "Normal")</f>
        <v>915012.70200000005</v>
      </c>
      <c r="C10" s="5">
        <f>[1]!FAMEData(C9,"2015","2016",0,"a", "Down", "No Heading", "Normal")</f>
        <v>915012.70200000005</v>
      </c>
      <c r="D10" s="5">
        <f>[1]!FAMEData(D9,"2015","2016",0,"a", "Down", "No Heading", "Normal")</f>
        <v>12958.633</v>
      </c>
      <c r="E10" s="5">
        <f>[1]!FAMEData(E9,"2015","2016",0,"a", "Down", "No Heading", "Normal")</f>
        <v>126444.216</v>
      </c>
      <c r="F10" s="5">
        <f>[1]!FAMEData(F9,"2015","2016",0,"a", "Down", "No Heading", "Normal")</f>
        <v>12771.541999999999</v>
      </c>
      <c r="G10" s="5">
        <f>[1]!FAMEData(G9,"2015","2016",0,"a", "Down", "No Heading", "Normal")</f>
        <v>48845.190999999999</v>
      </c>
      <c r="H10" s="5">
        <f>[1]!FAMEData(H9,"2015","2016",0,"a", "Down", "No Heading", "Normal")</f>
        <v>79411.535999999993</v>
      </c>
      <c r="I10" s="5">
        <f>[1]!FAMEData(I9,"2015","2016",0,"a", "Down", "No Heading", "Normal")</f>
        <v>33662.415000000001</v>
      </c>
      <c r="J10" s="5">
        <f>[1]!FAMEData(J9,"2015","2016",0,"a", "Down", "No Heading", "Normal")</f>
        <v>92148.759000000005</v>
      </c>
      <c r="K10" s="5">
        <f>[1]!FAMEData(K9,"2015","2016",0,"a", "Down", "No Heading", "Normal")</f>
        <v>202170.91699999999</v>
      </c>
      <c r="L10" s="5">
        <f>[1]!FAMEData(L9,"2015","2016",0,"a", "Down", "No Heading", "Normal")</f>
        <v>47111.995999999999</v>
      </c>
      <c r="M10" s="5">
        <f>[1]!FAMEData(M9,"2015","2016",0,"a", "Down", "No Heading", "Normal")</f>
        <v>113595.448</v>
      </c>
    </row>
    <row r="11" spans="1:20" x14ac:dyDescent="0.2">
      <c r="A11" s="7">
        <v>42735</v>
      </c>
      <c r="B11" s="5"/>
      <c r="C11" s="5"/>
    </row>
    <row r="12" spans="1:20" x14ac:dyDescent="0.2">
      <c r="A12" s="7" t="s">
        <v>41</v>
      </c>
      <c r="B12" s="5" t="s">
        <v>93</v>
      </c>
      <c r="C12" s="5" t="s">
        <v>93</v>
      </c>
      <c r="D12" s="5" t="s">
        <v>59</v>
      </c>
      <c r="E12" s="9" t="s">
        <v>60</v>
      </c>
      <c r="F12" s="5" t="s">
        <v>61</v>
      </c>
      <c r="G12" s="5" t="s">
        <v>62</v>
      </c>
      <c r="H12" s="5" t="s">
        <v>65</v>
      </c>
      <c r="I12" s="5" t="s">
        <v>63</v>
      </c>
      <c r="J12" s="5" t="s">
        <v>64</v>
      </c>
      <c r="K12" s="5" t="s">
        <v>66</v>
      </c>
      <c r="O12" s="5"/>
      <c r="P12" s="5"/>
      <c r="S12" s="5"/>
      <c r="T12" s="5"/>
    </row>
    <row r="13" spans="1:20" x14ac:dyDescent="0.2">
      <c r="A13" s="7"/>
      <c r="B13" s="5" t="str">
        <f t="shared" ref="B13:C13" si="0">+CONCATENATE("convert(", B12, ",a,DISC,ave,*,ON)")</f>
        <v>convert(na.wt.q,a,DISC,ave,*,ON)</v>
      </c>
      <c r="C13" s="5" t="str">
        <f t="shared" si="0"/>
        <v>convert(na.wt.q,a,DISC,ave,*,ON)</v>
      </c>
      <c r="D13" s="5" t="str">
        <f>+CONCATENATE("convert(", D12, ",a,DISC,ave,*,ON)")</f>
        <v>convert(Cls11.na.wt_a.q+Cls11.Na.wt_frn_l_a.q+Cls11.Na.wt_ter_a.q,a,DISC,ave,*,ON)</v>
      </c>
      <c r="E13" s="5" t="str">
        <f t="shared" ref="E13:K13" si="1">+CONCATENATE("convert(", E12, ",a,DISC,ave,*,ON)")</f>
        <v>convert(Cls11.na.wt_b_c_@34.q+Cls11.na.wt_frn_l_b_c_@34.q+Cls11.na.wt_ter_b_c_@34.q,a,DISC,ave,*,ON)</v>
      </c>
      <c r="F13" s="5" t="str">
        <f t="shared" si="1"/>
        <v>convert(Cls11.na.wt_d_e.q,a,DISC,ave,*,ON)</v>
      </c>
      <c r="G13" s="5" t="str">
        <f t="shared" si="1"/>
        <v>convert(Cls11.na.wt_f.q+Cls11.na.wt_frn_l_f.q+Cls11.na.wt_frn_el_f.q+Cls11.na.wt_ter_f.q,a,DISC,ave,*,ON)</v>
      </c>
      <c r="H13" s="5" t="str">
        <f t="shared" si="1"/>
        <v>convert(Cls11.na.wt_g.q+Cls11.na.wt_frn_el_g.q+Cls11.na.wt_ter_g.q+Cls11.na.wt_i.q+Cls11.na.wt_frn_l_i.q+Cls11.na.wt_frn_el_i.q+Cls11.na.wt_ter_i.q,a,DISC,ave,*,ON)</v>
      </c>
      <c r="I13" s="5" t="str">
        <f t="shared" si="1"/>
        <v>convert(Cls11.na.wt_h.q+Cls11.na.wt_ter_h.q,a,DISC,ave,*,ON)</v>
      </c>
      <c r="J13" s="5" t="str">
        <f t="shared" si="1"/>
        <v>convert(Cls11.na.wt_j.q,a,DISC,ave,*,ON)</v>
      </c>
      <c r="K13" s="5" t="str">
        <f t="shared" si="1"/>
        <v>convert(Cls11.na.wt_k.q+Cls11.na.wt_l_m_n.q+Cls11.na.wt_frn_l_l_m_n.q+Cls11.na.wt_frn_el_n.q+Cls11.na.wt_ter_n.q,a,DISC,ave,*,ON)</v>
      </c>
    </row>
    <row r="14" spans="1:20" x14ac:dyDescent="0.2">
      <c r="A14" s="7"/>
      <c r="B14" s="5">
        <f>[1]!FAMEData(B13,"2015","2015",0,"a", "Down", "No Heading", "Normal")</f>
        <v>130199.11825</v>
      </c>
      <c r="C14" s="5">
        <f>[1]!FAMEData(C13,"2015","2015",0,"a", "Down", "No Heading", "Normal")</f>
        <v>130199.11825</v>
      </c>
      <c r="D14" s="5">
        <f>[1]!FAMEData(D13,"2015","2015",0,"a", "Down", "No Heading", "Normal")</f>
        <v>3232.6887500000003</v>
      </c>
      <c r="E14" s="5">
        <f>[1]!FAMEData(E13,"2015","2015",0,"a", "Down", "No Heading", "Normal")</f>
        <v>15319.795</v>
      </c>
      <c r="F14" s="5">
        <f>[1]!FAMEData(F13,"2015","2015",0,"a", "Down", "No Heading", "Normal")</f>
        <v>1174.06925</v>
      </c>
      <c r="G14" s="5">
        <f>[1]!FAMEData(G13,"2015","2015",0,"a", "Down", "No Heading", "Normal")</f>
        <v>11086.262000000001</v>
      </c>
      <c r="H14" s="5">
        <f>[1]!FAMEData(H13,"2015","2015",0,"a", "Down", "No Heading", "Normal")</f>
        <v>22740.059249999998</v>
      </c>
      <c r="I14" s="5">
        <f>[1]!FAMEData(I13,"2015","2015",0,"a", "Down", "No Heading", "Normal")</f>
        <v>6299.1019999999999</v>
      </c>
      <c r="J14" s="5">
        <f>[1]!FAMEData(J13,"2015","2015",0,"a", "Down", "No Heading", "Normal")</f>
        <v>7228.192</v>
      </c>
      <c r="K14" s="5">
        <f>[1]!FAMEData(K13,"2015","2015",0,"a", "Down", "No Heading", "Normal")</f>
        <v>22215.4375</v>
      </c>
    </row>
    <row r="15" spans="1:20" x14ac:dyDescent="0.2">
      <c r="A15" s="7"/>
    </row>
    <row r="16" spans="1:20" x14ac:dyDescent="0.2">
      <c r="A16" s="3" t="s">
        <v>41</v>
      </c>
      <c r="E16" s="10"/>
      <c r="F16" s="10"/>
      <c r="G16" s="10"/>
      <c r="H16" s="10"/>
      <c r="I16" s="10"/>
      <c r="J16" s="10"/>
      <c r="K16" s="10"/>
    </row>
    <row r="17" spans="1:11" x14ac:dyDescent="0.2">
      <c r="D17" s="5">
        <f>D10/D14</f>
        <v>4.0086237810553209</v>
      </c>
      <c r="E17" s="5">
        <f t="shared" ref="E17:K17" si="2">E10/E14</f>
        <v>8.2536493471355197</v>
      </c>
      <c r="F17" s="5">
        <f t="shared" si="2"/>
        <v>10.878014222755599</v>
      </c>
      <c r="G17" s="5">
        <f t="shared" si="2"/>
        <v>4.4059206791252086</v>
      </c>
      <c r="H17" s="5">
        <f t="shared" si="2"/>
        <v>3.4921428799707281</v>
      </c>
      <c r="I17" s="5">
        <f>(I10/I14)</f>
        <v>5.3440022085687771</v>
      </c>
      <c r="J17" s="5">
        <f t="shared" si="2"/>
        <v>12.748521206962959</v>
      </c>
      <c r="K17" s="5">
        <f t="shared" si="2"/>
        <v>9.1004697521712092</v>
      </c>
    </row>
    <row r="18" spans="1:11" x14ac:dyDescent="0.2">
      <c r="D18" s="5" t="s">
        <v>42</v>
      </c>
      <c r="E18" s="5" t="s">
        <v>37</v>
      </c>
      <c r="F18" s="5" t="s">
        <v>38</v>
      </c>
      <c r="G18" s="5" t="s">
        <v>39</v>
      </c>
      <c r="H18" s="5" t="s">
        <v>40</v>
      </c>
      <c r="I18" s="5" t="s">
        <v>67</v>
      </c>
      <c r="J18" s="5" t="s">
        <v>68</v>
      </c>
      <c r="K18" s="5" t="s">
        <v>69</v>
      </c>
    </row>
    <row r="19" spans="1:11" x14ac:dyDescent="0.2">
      <c r="A19" s="7"/>
      <c r="D19" s="10">
        <f>D14/SUM($D$14:$K$14)</f>
        <v>3.6202103371699233E-2</v>
      </c>
      <c r="E19" s="10">
        <f t="shared" ref="E19:K19" si="3">E14/SUM($D$14:$K$14)</f>
        <v>0.1715626975294918</v>
      </c>
      <c r="F19" s="10">
        <f t="shared" si="3"/>
        <v>1.3148118993526173E-2</v>
      </c>
      <c r="G19" s="10">
        <f t="shared" si="3"/>
        <v>0.12415238025304509</v>
      </c>
      <c r="H19" s="10">
        <f t="shared" si="3"/>
        <v>0.25466045119471065</v>
      </c>
      <c r="I19" s="10">
        <f t="shared" si="3"/>
        <v>7.0542127432737634E-2</v>
      </c>
      <c r="J19" s="10">
        <f t="shared" si="3"/>
        <v>8.0946782759240082E-2</v>
      </c>
      <c r="K19" s="10">
        <f t="shared" si="3"/>
        <v>0.24878533846554929</v>
      </c>
    </row>
    <row r="20" spans="1:11" x14ac:dyDescent="0.2">
      <c r="D20" s="5">
        <f>D17*1000/52</f>
        <v>77.088918866448481</v>
      </c>
      <c r="E20" s="5">
        <f t="shared" ref="E20:K20" si="4">E17*1000/52</f>
        <v>158.72402590645228</v>
      </c>
      <c r="F20" s="5">
        <f t="shared" si="4"/>
        <v>209.19258120683844</v>
      </c>
      <c r="G20" s="5">
        <f t="shared" si="4"/>
        <v>84.729243829330926</v>
      </c>
      <c r="H20" s="5">
        <f>H17*1000/52</f>
        <v>67.156593845590933</v>
      </c>
      <c r="I20" s="5">
        <f t="shared" si="4"/>
        <v>102.76927324170725</v>
      </c>
      <c r="J20" s="5">
        <f t="shared" si="4"/>
        <v>245.16386936467231</v>
      </c>
      <c r="K20" s="5">
        <f t="shared" si="4"/>
        <v>175.00903369560018</v>
      </c>
    </row>
    <row r="21" spans="1:11" x14ac:dyDescent="0.2">
      <c r="A21" s="7"/>
    </row>
    <row r="22" spans="1:11" x14ac:dyDescent="0.2">
      <c r="A22" s="7"/>
    </row>
    <row r="23" spans="1:11" x14ac:dyDescent="0.2">
      <c r="A23" s="7"/>
      <c r="D23" s="10">
        <v>0.25466045119471065</v>
      </c>
      <c r="E23" s="10">
        <v>3.6202103371699233E-2</v>
      </c>
      <c r="F23" s="10">
        <v>0.12415238025304509</v>
      </c>
      <c r="G23" s="10">
        <v>7.0542127432737634E-2</v>
      </c>
      <c r="H23" s="10">
        <v>0.1715626975294918</v>
      </c>
      <c r="I23" s="10">
        <v>0.24878533846554929</v>
      </c>
      <c r="J23" s="10">
        <v>1.3148118993526173E-2</v>
      </c>
      <c r="K23" s="10">
        <v>8.0946782759240082E-2</v>
      </c>
    </row>
    <row r="24" spans="1:11" x14ac:dyDescent="0.2">
      <c r="A24" s="7"/>
      <c r="D24" s="5" t="s">
        <v>40</v>
      </c>
      <c r="E24" s="5" t="s">
        <v>42</v>
      </c>
      <c r="F24" s="5" t="s">
        <v>39</v>
      </c>
      <c r="G24" s="5" t="s">
        <v>67</v>
      </c>
      <c r="H24" s="5" t="s">
        <v>37</v>
      </c>
      <c r="I24" s="5" t="s">
        <v>87</v>
      </c>
      <c r="J24" s="5" t="s">
        <v>38</v>
      </c>
      <c r="K24" s="5" t="s">
        <v>68</v>
      </c>
    </row>
    <row r="25" spans="1:11" x14ac:dyDescent="0.2">
      <c r="D25" s="5">
        <v>67.156593845590933</v>
      </c>
      <c r="E25" s="5">
        <v>77.088918866448481</v>
      </c>
      <c r="F25" s="5">
        <v>84.729243829330926</v>
      </c>
      <c r="G25" s="5">
        <v>102.76927324170725</v>
      </c>
      <c r="H25" s="5">
        <v>158.72402590645228</v>
      </c>
      <c r="I25" s="5">
        <v>175.00903369560018</v>
      </c>
      <c r="J25" s="5">
        <v>209.19258120683844</v>
      </c>
      <c r="K25" s="5">
        <v>245.16386936467231</v>
      </c>
    </row>
    <row r="29" spans="1:11" x14ac:dyDescent="0.2">
      <c r="D29" s="5">
        <f>D10*1000000</f>
        <v>12958633000</v>
      </c>
    </row>
    <row r="30" spans="1:11" x14ac:dyDescent="0.2">
      <c r="D30" s="5">
        <f>D19*1000</f>
        <v>36.202103371699231</v>
      </c>
    </row>
    <row r="31" spans="1:11" x14ac:dyDescent="0.2">
      <c r="D31" s="5">
        <f>D29/D30</f>
        <v>357952488.75319028</v>
      </c>
    </row>
  </sheetData>
  <sortState columnSort="1" ref="B23:I25">
    <sortCondition ref="B25:I25"/>
  </sortState>
  <hyperlinks>
    <hyperlink ref="E12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תרשימים</vt:lpstr>
      </vt:variant>
      <vt:variant>
        <vt:i4>1</vt:i4>
      </vt:variant>
    </vt:vector>
  </HeadingPairs>
  <TitlesOfParts>
    <vt:vector size="2" baseType="lpstr">
      <vt:lpstr>גיליון1</vt:lpstr>
      <vt:lpstr>תרשים1</vt:lpstr>
    </vt:vector>
  </TitlesOfParts>
  <Company>BOI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ענבל מעיין</dc:creator>
  <cp:lastModifiedBy>איל ארגוב</cp:lastModifiedBy>
  <dcterms:created xsi:type="dcterms:W3CDTF">2016-06-14T12:19:41Z</dcterms:created>
  <dcterms:modified xsi:type="dcterms:W3CDTF">2016-06-27T08:44:05Z</dcterms:modified>
</cp:coreProperties>
</file>